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810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Sheet1!$B$30:$B$40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Sheet1!$B$54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Sheet1!$B$54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11" i="1" l="1"/>
  <c r="B25" i="1" l="1"/>
  <c r="B19" i="1"/>
  <c r="B26" i="1"/>
  <c r="B53" i="1" l="1"/>
  <c r="B52" i="1"/>
  <c r="B51" i="1" l="1"/>
  <c r="B50" i="1"/>
  <c r="B49" i="1"/>
  <c r="B47" i="1"/>
  <c r="B48" i="1"/>
  <c r="B46" i="1"/>
  <c r="B45" i="1"/>
  <c r="B44" i="1"/>
  <c r="B43" i="1"/>
  <c r="B54" i="1" l="1"/>
</calcChain>
</file>

<file path=xl/sharedStrings.xml><?xml version="1.0" encoding="utf-8"?>
<sst xmlns="http://schemas.openxmlformats.org/spreadsheetml/2006/main" count="37" uniqueCount="35">
  <si>
    <t>周囲温度[℃]</t>
    <rPh sb="0" eb="2">
      <t>シュウイ</t>
    </rPh>
    <rPh sb="2" eb="4">
      <t>オンド</t>
    </rPh>
    <phoneticPr fontId="1"/>
  </si>
  <si>
    <t>低温側の吸熱量[W]</t>
    <rPh sb="0" eb="2">
      <t>テイオン</t>
    </rPh>
    <rPh sb="2" eb="3">
      <t>ガワ</t>
    </rPh>
    <rPh sb="4" eb="6">
      <t>キュウネツ</t>
    </rPh>
    <rPh sb="6" eb="7">
      <t>リョウ</t>
    </rPh>
    <phoneticPr fontId="1"/>
  </si>
  <si>
    <t>低温側の電流[A]</t>
    <rPh sb="4" eb="6">
      <t>デンリュウ</t>
    </rPh>
    <phoneticPr fontId="1"/>
  </si>
  <si>
    <t>高温側の電圧[V]</t>
    <rPh sb="0" eb="2">
      <t>コウオン</t>
    </rPh>
    <rPh sb="2" eb="3">
      <t>ガワ</t>
    </rPh>
    <rPh sb="4" eb="6">
      <t>デンアツ</t>
    </rPh>
    <phoneticPr fontId="1"/>
  </si>
  <si>
    <t>低温側の電圧[V]</t>
    <rPh sb="0" eb="2">
      <t>テイオン</t>
    </rPh>
    <rPh sb="2" eb="3">
      <t>ガワ</t>
    </rPh>
    <rPh sb="4" eb="6">
      <t>デンアツ</t>
    </rPh>
    <phoneticPr fontId="1"/>
  </si>
  <si>
    <t>低温側の温度差[℃]</t>
    <rPh sb="4" eb="7">
      <t>オンドサ</t>
    </rPh>
    <phoneticPr fontId="1"/>
  </si>
  <si>
    <t>低温側の排熱量[W]</t>
    <rPh sb="0" eb="2">
      <t>テイオン</t>
    </rPh>
    <rPh sb="2" eb="3">
      <t>ガワ</t>
    </rPh>
    <rPh sb="4" eb="6">
      <t>ハイネツ</t>
    </rPh>
    <rPh sb="6" eb="7">
      <t>リョウ</t>
    </rPh>
    <phoneticPr fontId="1"/>
  </si>
  <si>
    <t>高温側の吸熱量[W]</t>
    <rPh sb="0" eb="2">
      <t>コウオン</t>
    </rPh>
    <rPh sb="2" eb="3">
      <t>ガワ</t>
    </rPh>
    <rPh sb="4" eb="6">
      <t>キュウネツ</t>
    </rPh>
    <rPh sb="6" eb="7">
      <t>リョウ</t>
    </rPh>
    <phoneticPr fontId="1"/>
  </si>
  <si>
    <t>高温側の電流[A]</t>
    <rPh sb="4" eb="6">
      <t>デンリュウ</t>
    </rPh>
    <phoneticPr fontId="1"/>
  </si>
  <si>
    <t>高温側の温度差[℃]</t>
    <rPh sb="4" eb="7">
      <t>オンドサ</t>
    </rPh>
    <phoneticPr fontId="1"/>
  </si>
  <si>
    <t>高温側の排熱量[W]</t>
    <rPh sb="0" eb="2">
      <t>コウオン</t>
    </rPh>
    <rPh sb="2" eb="3">
      <t>ガワ</t>
    </rPh>
    <rPh sb="4" eb="6">
      <t>ハイネツ</t>
    </rPh>
    <rPh sb="6" eb="7">
      <t>リョウ</t>
    </rPh>
    <phoneticPr fontId="1"/>
  </si>
  <si>
    <t>高温側の温度[℃]</t>
    <rPh sb="0" eb="2">
      <t>コウオン</t>
    </rPh>
    <rPh sb="2" eb="3">
      <t>ガワ</t>
    </rPh>
    <rPh sb="4" eb="6">
      <t>オンド</t>
    </rPh>
    <phoneticPr fontId="1"/>
  </si>
  <si>
    <t>低温側の温度[℃]</t>
    <rPh sb="0" eb="2">
      <t>テイオン</t>
    </rPh>
    <rPh sb="2" eb="3">
      <t>ガワ</t>
    </rPh>
    <rPh sb="4" eb="6">
      <t>オンド</t>
    </rPh>
    <phoneticPr fontId="1"/>
  </si>
  <si>
    <t>解</t>
    <rPh sb="0" eb="1">
      <t>カイ</t>
    </rPh>
    <phoneticPr fontId="1"/>
  </si>
  <si>
    <t>計算用</t>
    <rPh sb="0" eb="3">
      <t>ケイサンヨウ</t>
    </rPh>
    <phoneticPr fontId="1"/>
  </si>
  <si>
    <t>容器内部の発熱[W]</t>
    <rPh sb="0" eb="2">
      <t>ヨウキ</t>
    </rPh>
    <rPh sb="2" eb="4">
      <t>ナイブ</t>
    </rPh>
    <rPh sb="5" eb="7">
      <t>ハツネツ</t>
    </rPh>
    <phoneticPr fontId="1"/>
  </si>
  <si>
    <t>消費電力[W]</t>
    <rPh sb="0" eb="2">
      <t>ショウヒ</t>
    </rPh>
    <rPh sb="2" eb="4">
      <t>デンリョク</t>
    </rPh>
    <phoneticPr fontId="1"/>
  </si>
  <si>
    <t>放熱側の熱抵抗[℃/W]</t>
    <rPh sb="0" eb="2">
      <t>ホウネツ</t>
    </rPh>
    <rPh sb="2" eb="3">
      <t>ガワ</t>
    </rPh>
    <phoneticPr fontId="1"/>
  </si>
  <si>
    <t>放熱器の熱抵抗[℃/W]</t>
    <rPh sb="0" eb="3">
      <t>ホウネツキ</t>
    </rPh>
    <phoneticPr fontId="1"/>
  </si>
  <si>
    <t>グリスの熱伝導率[W/m℃]</t>
    <rPh sb="4" eb="5">
      <t>ネツ</t>
    </rPh>
    <rPh sb="5" eb="8">
      <t>デンドウリツ</t>
    </rPh>
    <phoneticPr fontId="1"/>
  </si>
  <si>
    <t>スペーサの熱伝導率[W/m℃]</t>
    <rPh sb="5" eb="6">
      <t>ネツ</t>
    </rPh>
    <rPh sb="6" eb="9">
      <t>デンドウリツ</t>
    </rPh>
    <phoneticPr fontId="1"/>
  </si>
  <si>
    <t>スペーサの厚さ[mm]</t>
    <rPh sb="5" eb="6">
      <t>アツ</t>
    </rPh>
    <phoneticPr fontId="1"/>
  </si>
  <si>
    <t>断熱容器の熱伝導率[W/m℃]</t>
    <rPh sb="0" eb="2">
      <t>ダンネツ</t>
    </rPh>
    <rPh sb="2" eb="4">
      <t>ヨウキ</t>
    </rPh>
    <phoneticPr fontId="1"/>
  </si>
  <si>
    <t>断熱容器の外形の長さ[mm]</t>
    <rPh sb="5" eb="7">
      <t>ガイケイ</t>
    </rPh>
    <rPh sb="8" eb="9">
      <t>ナガ</t>
    </rPh>
    <phoneticPr fontId="1"/>
  </si>
  <si>
    <t>断熱容器の外形の幅[mm]</t>
    <rPh sb="5" eb="7">
      <t>ガイケイ</t>
    </rPh>
    <rPh sb="8" eb="9">
      <t>ハバ</t>
    </rPh>
    <phoneticPr fontId="1"/>
  </si>
  <si>
    <t>断熱容器の外形の高さ[mm]</t>
    <rPh sb="5" eb="7">
      <t>ガイケイ</t>
    </rPh>
    <rPh sb="8" eb="9">
      <t>タカ</t>
    </rPh>
    <phoneticPr fontId="1"/>
  </si>
  <si>
    <t>吸熱側の熱抵抗[℃/W]</t>
    <rPh sb="0" eb="2">
      <t>キュウネツ</t>
    </rPh>
    <rPh sb="2" eb="3">
      <t>ガワ</t>
    </rPh>
    <rPh sb="4" eb="5">
      <t>ネツ</t>
    </rPh>
    <rPh sb="5" eb="7">
      <t>テイコウ</t>
    </rPh>
    <phoneticPr fontId="1"/>
  </si>
  <si>
    <t>グリスの厚さ[mm]</t>
    <rPh sb="4" eb="5">
      <t>アツ</t>
    </rPh>
    <phoneticPr fontId="1"/>
  </si>
  <si>
    <t>放熱側</t>
    <rPh sb="0" eb="2">
      <t>ホウネツ</t>
    </rPh>
    <rPh sb="2" eb="3">
      <t>ガワ</t>
    </rPh>
    <phoneticPr fontId="1"/>
  </si>
  <si>
    <t>吸熱側</t>
    <rPh sb="0" eb="2">
      <t>キュウネツ</t>
    </rPh>
    <rPh sb="2" eb="3">
      <t>ガワ</t>
    </rPh>
    <phoneticPr fontId="1"/>
  </si>
  <si>
    <t>青色のセルに入力後ソルバーを実行</t>
  </si>
  <si>
    <t>仕様</t>
    <rPh sb="0" eb="2">
      <t>シヨウ</t>
    </rPh>
    <phoneticPr fontId="1"/>
  </si>
  <si>
    <t>ペルチェ素子TEC1-12708を2枚重ね合わせ、排熱側の面に放熱器、吸熱側の面に断熱容器があるものとする。</t>
  </si>
  <si>
    <t>断熱容器の厚さ[mm]</t>
    <rPh sb="5" eb="6">
      <t>アツ</t>
    </rPh>
    <phoneticPr fontId="1"/>
  </si>
  <si>
    <t>セラミック板の熱抵抗[℃/W]</t>
    <rPh sb="5" eb="6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</si>
</sst>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/>
  </sheetViews>
  <sheetFormatPr defaultRowHeight="13.5" x14ac:dyDescent="0.15"/>
  <cols>
    <col min="1" max="1" width="26.875" bestFit="1" customWidth="1"/>
  </cols>
  <sheetData>
    <row r="1" spans="1:2" x14ac:dyDescent="0.15">
      <c r="A1" t="s">
        <v>32</v>
      </c>
    </row>
    <row r="2" spans="1:2" x14ac:dyDescent="0.15">
      <c r="A2" t="s">
        <v>30</v>
      </c>
    </row>
    <row r="4" spans="1:2" x14ac:dyDescent="0.15">
      <c r="A4" t="s">
        <v>28</v>
      </c>
    </row>
    <row r="5" spans="1:2" x14ac:dyDescent="0.15">
      <c r="A5" t="s">
        <v>18</v>
      </c>
      <c r="B5" s="1">
        <v>0.12</v>
      </c>
    </row>
    <row r="6" spans="1:2" x14ac:dyDescent="0.15">
      <c r="A6" t="s">
        <v>19</v>
      </c>
      <c r="B6" s="1">
        <v>8.1999999999999993</v>
      </c>
    </row>
    <row r="7" spans="1:2" x14ac:dyDescent="0.15">
      <c r="A7" t="s">
        <v>27</v>
      </c>
      <c r="B7" s="1">
        <v>0.1</v>
      </c>
    </row>
    <row r="8" spans="1:2" x14ac:dyDescent="0.15">
      <c r="A8" t="s">
        <v>20</v>
      </c>
      <c r="B8" s="1">
        <v>137</v>
      </c>
    </row>
    <row r="9" spans="1:2" x14ac:dyDescent="0.15">
      <c r="A9" t="s">
        <v>21</v>
      </c>
      <c r="B9" s="1">
        <v>2</v>
      </c>
    </row>
    <row r="10" spans="1:2" x14ac:dyDescent="0.15">
      <c r="A10" t="s">
        <v>34</v>
      </c>
      <c r="B10" s="1">
        <v>0.02</v>
      </c>
    </row>
    <row r="11" spans="1:2" x14ac:dyDescent="0.15">
      <c r="A11" t="s">
        <v>17</v>
      </c>
      <c r="B11">
        <f>B5+(B7/1000)/(0.04*0.04*B6)+(B9/1000)/(0.04*0.04*B8)+B10</f>
        <v>0.15674603881075305</v>
      </c>
    </row>
    <row r="13" spans="1:2" x14ac:dyDescent="0.15">
      <c r="A13" t="s">
        <v>29</v>
      </c>
    </row>
    <row r="14" spans="1:2" x14ac:dyDescent="0.15">
      <c r="A14" t="s">
        <v>22</v>
      </c>
      <c r="B14" s="1">
        <v>0.04</v>
      </c>
    </row>
    <row r="15" spans="1:2" x14ac:dyDescent="0.15">
      <c r="A15" t="s">
        <v>23</v>
      </c>
      <c r="B15" s="1">
        <v>190</v>
      </c>
    </row>
    <row r="16" spans="1:2" x14ac:dyDescent="0.15">
      <c r="A16" t="s">
        <v>24</v>
      </c>
      <c r="B16" s="1">
        <v>245</v>
      </c>
    </row>
    <row r="17" spans="1:2" x14ac:dyDescent="0.15">
      <c r="A17" t="s">
        <v>25</v>
      </c>
      <c r="B17" s="1">
        <v>180</v>
      </c>
    </row>
    <row r="18" spans="1:2" x14ac:dyDescent="0.15">
      <c r="A18" t="s">
        <v>33</v>
      </c>
      <c r="B18" s="1">
        <v>40</v>
      </c>
    </row>
    <row r="19" spans="1:2" x14ac:dyDescent="0.15">
      <c r="A19" t="s">
        <v>26</v>
      </c>
      <c r="B19">
        <f>1000*B18/((B15*B16+B16*B17+B17*B15+(B15-2*B18)*(B16-2*B18)+(B16-2*B18)*(B17-2*B18)+(B17-2*B18)*(B15-2*B18))*B14)</f>
        <v>5.8651026392961878</v>
      </c>
    </row>
    <row r="21" spans="1:2" x14ac:dyDescent="0.15">
      <c r="A21" t="s">
        <v>31</v>
      </c>
    </row>
    <row r="22" spans="1:2" x14ac:dyDescent="0.15">
      <c r="A22" t="s">
        <v>3</v>
      </c>
      <c r="B22" s="1">
        <v>11.2</v>
      </c>
    </row>
    <row r="23" spans="1:2" x14ac:dyDescent="0.15">
      <c r="A23" t="s">
        <v>4</v>
      </c>
      <c r="B23" s="1">
        <v>4.5999999999999996</v>
      </c>
    </row>
    <row r="24" spans="1:2" x14ac:dyDescent="0.15">
      <c r="A24" t="s">
        <v>0</v>
      </c>
      <c r="B24" s="1">
        <v>32</v>
      </c>
    </row>
    <row r="25" spans="1:2" x14ac:dyDescent="0.15">
      <c r="A25" t="s">
        <v>26</v>
      </c>
      <c r="B25">
        <f>B19</f>
        <v>5.8651026392961878</v>
      </c>
    </row>
    <row r="26" spans="1:2" x14ac:dyDescent="0.15">
      <c r="A26" t="s">
        <v>17</v>
      </c>
      <c r="B26">
        <f>B11</f>
        <v>0.15674603881075305</v>
      </c>
    </row>
    <row r="27" spans="1:2" x14ac:dyDescent="0.15">
      <c r="A27" t="s">
        <v>15</v>
      </c>
      <c r="B27" s="1">
        <v>1</v>
      </c>
    </row>
    <row r="29" spans="1:2" x14ac:dyDescent="0.15">
      <c r="A29" t="s">
        <v>13</v>
      </c>
    </row>
    <row r="30" spans="1:2" x14ac:dyDescent="0.15">
      <c r="A30" t="s">
        <v>1</v>
      </c>
      <c r="B30">
        <v>7.2471947880550927</v>
      </c>
    </row>
    <row r="31" spans="1:2" x14ac:dyDescent="0.15">
      <c r="A31" t="s">
        <v>2</v>
      </c>
      <c r="B31">
        <v>2.2824518687230992</v>
      </c>
    </row>
    <row r="32" spans="1:2" x14ac:dyDescent="0.15">
      <c r="A32" t="s">
        <v>5</v>
      </c>
      <c r="B32">
        <v>17.307841808545643</v>
      </c>
    </row>
    <row r="33" spans="1:2" x14ac:dyDescent="0.15">
      <c r="A33" t="s">
        <v>6</v>
      </c>
      <c r="B33">
        <v>17.746362864966819</v>
      </c>
    </row>
    <row r="34" spans="1:2" x14ac:dyDescent="0.15">
      <c r="A34" t="s">
        <v>7</v>
      </c>
      <c r="B34">
        <v>17.746350429539962</v>
      </c>
    </row>
    <row r="35" spans="1:2" x14ac:dyDescent="0.15">
      <c r="A35" t="s">
        <v>8</v>
      </c>
      <c r="B35">
        <v>4.8348874161718669</v>
      </c>
    </row>
    <row r="36" spans="1:2" x14ac:dyDescent="0.15">
      <c r="A36" t="s">
        <v>9</v>
      </c>
      <c r="B36">
        <v>30.60225771124589</v>
      </c>
    </row>
    <row r="37" spans="1:2" x14ac:dyDescent="0.15">
      <c r="A37" t="s">
        <v>10</v>
      </c>
      <c r="B37">
        <v>71.896763176812016</v>
      </c>
    </row>
    <row r="38" spans="1:2" x14ac:dyDescent="0.15">
      <c r="A38" t="s">
        <v>11</v>
      </c>
      <c r="B38">
        <v>43.269621731625683</v>
      </c>
    </row>
    <row r="39" spans="1:2" x14ac:dyDescent="0.15">
      <c r="A39" t="s">
        <v>12</v>
      </c>
      <c r="B39">
        <v>-4.6404625269260356</v>
      </c>
    </row>
    <row r="40" spans="1:2" x14ac:dyDescent="0.15">
      <c r="A40" t="s">
        <v>16</v>
      </c>
      <c r="B40">
        <v>64.649567306733701</v>
      </c>
    </row>
    <row r="42" spans="1:2" x14ac:dyDescent="0.15">
      <c r="A42" t="s">
        <v>14</v>
      </c>
    </row>
    <row r="43" spans="1:2" x14ac:dyDescent="0.15">
      <c r="B43">
        <f>B30-B31*10+B32*18/20</f>
        <v>-2.6627148481850327E-4</v>
      </c>
    </row>
    <row r="44" spans="1:2" x14ac:dyDescent="0.15">
      <c r="B44">
        <f>B33-B23*B31-B30</f>
        <v>-1.1051921452942537E-4</v>
      </c>
    </row>
    <row r="45" spans="1:2" x14ac:dyDescent="0.15">
      <c r="B45">
        <f>B31-B23*8/14+B32/50</f>
        <v>3.7276322583545962E-5</v>
      </c>
    </row>
    <row r="46" spans="1:2" x14ac:dyDescent="0.15">
      <c r="B46">
        <f>B34-B33</f>
        <v>-1.2435426857138054E-5</v>
      </c>
    </row>
    <row r="47" spans="1:2" x14ac:dyDescent="0.15">
      <c r="B47">
        <f>B34-B35*10+B36</f>
        <v>-2.6602093281624661E-4</v>
      </c>
    </row>
    <row r="48" spans="1:2" x14ac:dyDescent="0.15">
      <c r="B48">
        <f>B37-B22*B35-B34</f>
        <v>-3.2631385285597503E-4</v>
      </c>
    </row>
    <row r="49" spans="2:2" x14ac:dyDescent="0.15">
      <c r="B49">
        <f>B35-B22*8/16+B36/40</f>
        <v>-5.6141046985480614E-5</v>
      </c>
    </row>
    <row r="50" spans="2:2" x14ac:dyDescent="0.15">
      <c r="B50">
        <f>B38-B32-B36-B39</f>
        <v>-1.5261239814101657E-5</v>
      </c>
    </row>
    <row r="51" spans="2:2" x14ac:dyDescent="0.15">
      <c r="B51">
        <f>B38-B37*B26-B24</f>
        <v>8.8900345588172058E-5</v>
      </c>
    </row>
    <row r="52" spans="2:2" x14ac:dyDescent="0.15">
      <c r="B52">
        <f>B30-(B24-B39)/B25-B27</f>
        <v>-4.0727857966160741E-6</v>
      </c>
    </row>
    <row r="53" spans="2:2" x14ac:dyDescent="0.15">
      <c r="B53">
        <f>B40-B23*B31-B22*B35</f>
        <v>-4.5035051746822319E-4</v>
      </c>
    </row>
    <row r="54" spans="2:2" x14ac:dyDescent="0.15">
      <c r="B54">
        <f>SUMSQ(B43:B53)</f>
        <v>4.7602720194728768E-7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kawamoto</dc:creator>
  <cp:lastModifiedBy>kawamoto</cp:lastModifiedBy>
  <dcterms:created xsi:type="dcterms:W3CDTF">2012-07-14T13:46:31Z</dcterms:created>
  <dcterms:modified xsi:type="dcterms:W3CDTF">2012-07-29T15:04:54Z</dcterms:modified>
</cp:coreProperties>
</file>